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<sst xmlns="http://schemas.openxmlformats.org/spreadsheetml/2006/main" count="83" uniqueCount="46">
  <si>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</si>
  <si>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r>
      <t>(</t>
    </r>
    <r>
      <rPr>
        <b/>
        <sz val="14"/>
        <color indexed="8"/>
        <rFont val="宋体"/>
        <family val="0"/>
      </rPr>
      <t>2021年4月</t>
    </r>
    <r>
      <rPr>
        <b/>
        <sz val="14"/>
        <rFont val="宋体"/>
        <family val="0"/>
      </rPr>
      <t>）</t>
    </r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</si>
  <si>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</si>
  <si>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</si>
  <si>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</si>
  <si>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</si>
  <si>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填表日期：2021年5月7日  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</si>
  <si>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</si>
  <si>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</si>
  <si>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</si>
  <si>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</si>
  <si>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</si>
  <si>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</si>
  <si>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</si>
  <si>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r>
      <t>1-4</t>
    </r>
    <r>
      <rPr>
        <b/>
        <sz val="10"/>
        <rFont val="宋体"/>
        <family val="0"/>
      </rPr>
      <t>月总支出</t>
    </r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</si>
  <si>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</si>
  <si>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</si>
  <si>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</si>
  <si>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</si>
  <si>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</si>
  <si>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</si>
  <si>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</si>
  <si>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</si>
  <si>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</si>
  <si>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</si>
  <si>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</si>
  <si>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</si>
  <si>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</si>
  <si>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</si>
  <si>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</si>
  <si>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</si>
  <si>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</si>
  <si>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</si>
  <si>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泉州市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</si>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</sst>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00_);[Red]\(0.0000\)"/>
    <numFmt numFmtId="180" formatCode="0.0000_ "/>
    <numFmt numFmtId="181" formatCode="0.00000_ "/>
  </numFmts>
  <fonts count="4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5" fillId="0" borderId="3" applyNumberFormat="0" applyFill="0" applyAlignment="0" applyProtection="0"/>
    <xf numFmtId="0" fontId="14" fillId="7" borderId="0" applyNumberFormat="0" applyBorder="0" applyAlignment="0" applyProtection="0"/>
    <xf numFmtId="0" fontId="21" fillId="0" borderId="4" applyNumberFormat="0" applyFill="0" applyAlignment="0" applyProtection="0"/>
    <xf numFmtId="0" fontId="14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29" fillId="8" borderId="6" applyNumberFormat="0" applyAlignment="0" applyProtection="0"/>
    <xf numFmtId="0" fontId="7" fillId="9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7" applyNumberFormat="0" applyFill="0" applyAlignment="0" applyProtection="0"/>
    <xf numFmtId="0" fontId="30" fillId="0" borderId="8" applyNumberFormat="0" applyFill="0" applyAlignment="0" applyProtection="0"/>
    <xf numFmtId="0" fontId="28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4" fillId="16" borderId="0" applyNumberFormat="0" applyBorder="0" applyAlignment="0" applyProtection="0"/>
    <xf numFmtId="0" fontId="7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2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58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35" fillId="0" borderId="11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179" fontId="0" fillId="0" borderId="14" xfId="25" applyNumberFormat="1" applyFont="1" applyFill="1" applyBorder="1" applyAlignment="1">
      <alignment horizontal="center" vertical="center" wrapText="1"/>
      <protection/>
    </xf>
    <xf numFmtId="180" fontId="36" fillId="0" borderId="14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/>
    </xf>
    <xf numFmtId="179" fontId="1" fillId="0" borderId="14" xfId="25" applyNumberFormat="1" applyFont="1" applyFill="1" applyBorder="1" applyAlignment="1">
      <alignment horizontal="center" vertical="center" wrapText="1"/>
      <protection/>
    </xf>
    <xf numFmtId="180" fontId="33" fillId="0" borderId="14" xfId="0" applyNumberFormat="1" applyFont="1" applyFill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/>
    </xf>
    <xf numFmtId="179" fontId="37" fillId="0" borderId="14" xfId="0" applyNumberFormat="1" applyFont="1" applyBorder="1" applyAlignment="1">
      <alignment horizontal="center" vertical="center" wrapText="1"/>
    </xf>
    <xf numFmtId="179" fontId="1" fillId="0" borderId="14" xfId="0" applyNumberFormat="1" applyFont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9" fontId="11" fillId="0" borderId="0" xfId="25" applyNumberFormat="1" applyFont="1" applyFill="1" applyBorder="1" applyAlignment="1">
      <alignment horizontal="center" vertical="center" wrapText="1"/>
      <protection/>
    </xf>
    <xf numFmtId="181" fontId="38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80" fontId="39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workbookViewId="0" topLeftCell="A7">
      <selection activeCell="O25" sqref="O25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875" style="7" customWidth="1"/>
    <col min="19" max="19" width="11.375" style="8" customWidth="1"/>
    <col min="20" max="20" width="10.50390625" style="8" customWidth="1"/>
    <col min="21" max="21" width="9.875" style="8" customWidth="1"/>
    <col min="22" max="22" width="8.375" style="8" customWidth="1"/>
    <col min="23" max="23" width="9.375" style="8" customWidth="1"/>
    <col min="24" max="24" width="10.5039062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12" t="s">
        <v>3</v>
      </c>
      <c r="F3" s="12"/>
      <c r="G3" s="12"/>
      <c r="H3" s="12"/>
      <c r="I3" s="11"/>
      <c r="J3" s="12" t="s">
        <v>4</v>
      </c>
      <c r="K3" s="12"/>
      <c r="L3" s="12"/>
      <c r="M3" s="12"/>
      <c r="N3" s="11"/>
      <c r="O3" s="12" t="s">
        <v>5</v>
      </c>
      <c r="P3" s="12"/>
      <c r="Q3" s="12"/>
      <c r="R3" s="12"/>
      <c r="S3" s="12"/>
      <c r="T3" s="11"/>
      <c r="U3" s="11"/>
      <c r="V3" s="11"/>
      <c r="W3" s="44" t="s">
        <v>6</v>
      </c>
      <c r="X3" s="44"/>
      <c r="Y3" s="44"/>
      <c r="Z3" s="44"/>
    </row>
    <row r="4" spans="1:26" ht="18.75" customHeight="1">
      <c r="A4" s="13" t="s">
        <v>7</v>
      </c>
      <c r="B4" s="14" t="s">
        <v>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45" t="s">
        <v>9</v>
      </c>
      <c r="T4" s="46"/>
      <c r="U4" s="46"/>
      <c r="V4" s="46"/>
      <c r="W4" s="46"/>
      <c r="X4" s="46"/>
      <c r="Y4" s="46"/>
      <c r="Z4" s="48"/>
    </row>
    <row r="5" spans="1:26" ht="14.25" customHeight="1">
      <c r="A5" s="16"/>
      <c r="B5" s="17" t="s">
        <v>10</v>
      </c>
      <c r="C5" s="18" t="s">
        <v>11</v>
      </c>
      <c r="D5" s="19"/>
      <c r="E5" s="19"/>
      <c r="F5" s="19"/>
      <c r="G5" s="19"/>
      <c r="H5" s="20"/>
      <c r="I5" s="18" t="s">
        <v>12</v>
      </c>
      <c r="J5" s="19"/>
      <c r="K5" s="19"/>
      <c r="L5" s="19"/>
      <c r="M5" s="19"/>
      <c r="N5" s="20"/>
      <c r="O5" s="17" t="s">
        <v>13</v>
      </c>
      <c r="P5" s="17"/>
      <c r="Q5" s="17"/>
      <c r="R5" s="17"/>
      <c r="S5" s="47" t="s">
        <v>14</v>
      </c>
      <c r="T5" s="46"/>
      <c r="U5" s="46"/>
      <c r="V5" s="48"/>
      <c r="W5" s="45" t="s">
        <v>15</v>
      </c>
      <c r="X5" s="46"/>
      <c r="Y5" s="48"/>
      <c r="Z5" s="17" t="s">
        <v>16</v>
      </c>
    </row>
    <row r="6" spans="1:26" ht="15" customHeight="1">
      <c r="A6" s="16"/>
      <c r="B6" s="17"/>
      <c r="C6" s="18" t="s">
        <v>17</v>
      </c>
      <c r="D6" s="19"/>
      <c r="E6" s="20"/>
      <c r="F6" s="18" t="s">
        <v>18</v>
      </c>
      <c r="G6" s="19"/>
      <c r="H6" s="20"/>
      <c r="I6" s="18" t="s">
        <v>17</v>
      </c>
      <c r="J6" s="19"/>
      <c r="K6" s="20"/>
      <c r="L6" s="18" t="s">
        <v>18</v>
      </c>
      <c r="M6" s="19"/>
      <c r="N6" s="20"/>
      <c r="O6" s="17" t="s">
        <v>19</v>
      </c>
      <c r="P6" s="17" t="s">
        <v>20</v>
      </c>
      <c r="Q6" s="17" t="s">
        <v>21</v>
      </c>
      <c r="R6" s="17" t="s">
        <v>22</v>
      </c>
      <c r="S6" s="49" t="s">
        <v>10</v>
      </c>
      <c r="T6" s="50" t="s">
        <v>23</v>
      </c>
      <c r="U6" s="50" t="s">
        <v>24</v>
      </c>
      <c r="V6" s="50" t="s">
        <v>25</v>
      </c>
      <c r="W6" s="49" t="s">
        <v>10</v>
      </c>
      <c r="X6" s="50" t="s">
        <v>23</v>
      </c>
      <c r="Y6" s="50" t="s">
        <v>24</v>
      </c>
      <c r="Z6" s="17"/>
    </row>
    <row r="7" spans="1:26" ht="24.75" customHeight="1">
      <c r="A7" s="16"/>
      <c r="B7" s="17"/>
      <c r="C7" s="17" t="s">
        <v>26</v>
      </c>
      <c r="D7" s="17" t="s">
        <v>27</v>
      </c>
      <c r="E7" s="17" t="s">
        <v>28</v>
      </c>
      <c r="F7" s="17" t="s">
        <v>26</v>
      </c>
      <c r="G7" s="17" t="s">
        <v>27</v>
      </c>
      <c r="H7" s="17" t="s">
        <v>28</v>
      </c>
      <c r="I7" s="17" t="s">
        <v>26</v>
      </c>
      <c r="J7" s="17" t="s">
        <v>27</v>
      </c>
      <c r="K7" s="17" t="s">
        <v>28</v>
      </c>
      <c r="L7" s="17" t="s">
        <v>26</v>
      </c>
      <c r="M7" s="17" t="s">
        <v>27</v>
      </c>
      <c r="N7" s="17" t="s">
        <v>28</v>
      </c>
      <c r="O7" s="17"/>
      <c r="P7" s="17"/>
      <c r="Q7" s="17"/>
      <c r="R7" s="17"/>
      <c r="S7" s="51"/>
      <c r="T7" s="50"/>
      <c r="U7" s="50"/>
      <c r="V7" s="50"/>
      <c r="W7" s="51"/>
      <c r="X7" s="50"/>
      <c r="Y7" s="50"/>
      <c r="Z7" s="17"/>
    </row>
    <row r="8" spans="1:26" ht="14.25" customHeight="1">
      <c r="A8" s="21"/>
      <c r="B8" s="22" t="s">
        <v>29</v>
      </c>
      <c r="C8" s="22" t="s">
        <v>29</v>
      </c>
      <c r="D8" s="22" t="s">
        <v>29</v>
      </c>
      <c r="E8" s="22" t="s">
        <v>29</v>
      </c>
      <c r="F8" s="22" t="s">
        <v>29</v>
      </c>
      <c r="G8" s="22" t="s">
        <v>29</v>
      </c>
      <c r="H8" s="22" t="s">
        <v>29</v>
      </c>
      <c r="I8" s="22" t="s">
        <v>29</v>
      </c>
      <c r="J8" s="22" t="s">
        <v>29</v>
      </c>
      <c r="K8" s="22" t="s">
        <v>29</v>
      </c>
      <c r="L8" s="22" t="s">
        <v>29</v>
      </c>
      <c r="M8" s="22" t="s">
        <v>29</v>
      </c>
      <c r="N8" s="22" t="s">
        <v>29</v>
      </c>
      <c r="O8" s="22" t="s">
        <v>29</v>
      </c>
      <c r="P8" s="22" t="s">
        <v>29</v>
      </c>
      <c r="Q8" s="22" t="s">
        <v>29</v>
      </c>
      <c r="R8" s="22" t="s">
        <v>29</v>
      </c>
      <c r="S8" s="52" t="s">
        <v>30</v>
      </c>
      <c r="T8" s="52" t="s">
        <v>30</v>
      </c>
      <c r="U8" s="52" t="s">
        <v>30</v>
      </c>
      <c r="V8" s="52" t="s">
        <v>30</v>
      </c>
      <c r="W8" s="52" t="s">
        <v>30</v>
      </c>
      <c r="X8" s="52" t="s">
        <v>30</v>
      </c>
      <c r="Y8" s="52" t="s">
        <v>30</v>
      </c>
      <c r="Z8" s="22" t="s">
        <v>31</v>
      </c>
    </row>
    <row r="9" spans="1:34" ht="14.25" customHeight="1">
      <c r="A9" s="23" t="s">
        <v>32</v>
      </c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53">
        <v>18</v>
      </c>
      <c r="T9" s="23">
        <v>19</v>
      </c>
      <c r="U9" s="23">
        <v>20</v>
      </c>
      <c r="V9" s="23">
        <v>21</v>
      </c>
      <c r="W9" s="23">
        <v>22</v>
      </c>
      <c r="X9" s="23">
        <v>23</v>
      </c>
      <c r="Y9" s="23">
        <v>24</v>
      </c>
      <c r="Z9" s="23">
        <v>25</v>
      </c>
      <c r="AA9" s="70"/>
      <c r="AB9" s="71"/>
      <c r="AC9" s="71"/>
      <c r="AD9" s="71"/>
      <c r="AE9" s="71"/>
      <c r="AF9" s="71"/>
      <c r="AG9" s="71"/>
      <c r="AH9" s="71"/>
    </row>
    <row r="10" spans="1:34" ht="18.75" customHeight="1">
      <c r="A10" s="23" t="s">
        <v>33</v>
      </c>
      <c r="B10" s="24">
        <f>SUM(B11:B22)</f>
        <v>5580</v>
      </c>
      <c r="C10" s="24">
        <f aca="true" t="shared" si="0" ref="C10:N10">C11+C12+C13+C14+C15+C16+C17+C18+C19+C20+C21+C22</f>
        <v>348</v>
      </c>
      <c r="D10" s="24">
        <f t="shared" si="0"/>
        <v>18</v>
      </c>
      <c r="E10" s="24">
        <f t="shared" si="0"/>
        <v>17</v>
      </c>
      <c r="F10" s="24">
        <f t="shared" si="0"/>
        <v>40</v>
      </c>
      <c r="G10" s="24">
        <f t="shared" si="0"/>
        <v>97</v>
      </c>
      <c r="H10" s="24">
        <f t="shared" si="0"/>
        <v>284</v>
      </c>
      <c r="I10" s="24">
        <f t="shared" si="0"/>
        <v>3750</v>
      </c>
      <c r="J10" s="24">
        <f t="shared" si="0"/>
        <v>51</v>
      </c>
      <c r="K10" s="24">
        <f t="shared" si="0"/>
        <v>70</v>
      </c>
      <c r="L10" s="24">
        <f t="shared" si="0"/>
        <v>73</v>
      </c>
      <c r="M10" s="24">
        <f t="shared" si="0"/>
        <v>263</v>
      </c>
      <c r="N10" s="24">
        <f t="shared" si="0"/>
        <v>569</v>
      </c>
      <c r="O10" s="24">
        <f aca="true" t="shared" si="1" ref="O10:Y10">SUM(O11:O22)</f>
        <v>709</v>
      </c>
      <c r="P10" s="24">
        <f t="shared" si="1"/>
        <v>3677</v>
      </c>
      <c r="Q10" s="24">
        <f t="shared" si="1"/>
        <v>35</v>
      </c>
      <c r="R10" s="54">
        <f t="shared" si="1"/>
        <v>2580</v>
      </c>
      <c r="S10" s="55">
        <f t="shared" si="1"/>
        <v>3029.3277999999996</v>
      </c>
      <c r="T10" s="55">
        <f t="shared" si="1"/>
        <v>2270.2403</v>
      </c>
      <c r="U10" s="55">
        <f t="shared" si="1"/>
        <v>673.3975</v>
      </c>
      <c r="V10" s="55">
        <f t="shared" si="1"/>
        <v>85.69</v>
      </c>
      <c r="W10" s="55">
        <f t="shared" si="1"/>
        <v>736.9604</v>
      </c>
      <c r="X10" s="55">
        <f t="shared" si="1"/>
        <v>568.2818</v>
      </c>
      <c r="Y10" s="55">
        <f t="shared" si="1"/>
        <v>168.67860000000002</v>
      </c>
      <c r="Z10" s="55">
        <f>W10/B10*10000</f>
        <v>1320.7175627240144</v>
      </c>
      <c r="AA10" s="72"/>
      <c r="AB10" s="73"/>
      <c r="AC10" s="73"/>
      <c r="AD10" s="73"/>
      <c r="AE10" s="73"/>
      <c r="AF10" s="73"/>
      <c r="AG10" s="73"/>
      <c r="AH10" s="73"/>
    </row>
    <row r="11" spans="1:34" s="1" customFormat="1" ht="18.75" customHeight="1">
      <c r="A11" s="25" t="s">
        <v>34</v>
      </c>
      <c r="B11" s="25">
        <v>123</v>
      </c>
      <c r="C11" s="25">
        <v>65</v>
      </c>
      <c r="D11" s="25">
        <v>7</v>
      </c>
      <c r="E11" s="25">
        <v>7</v>
      </c>
      <c r="F11" s="25">
        <v>0</v>
      </c>
      <c r="G11" s="25">
        <v>17</v>
      </c>
      <c r="H11" s="25">
        <v>27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19</v>
      </c>
      <c r="P11" s="25">
        <v>71</v>
      </c>
      <c r="Q11" s="25">
        <v>0</v>
      </c>
      <c r="R11" s="25">
        <v>41</v>
      </c>
      <c r="S11" s="56">
        <v>74.7218</v>
      </c>
      <c r="T11" s="56">
        <v>53.998</v>
      </c>
      <c r="U11" s="56">
        <v>20.7238</v>
      </c>
      <c r="V11" s="56">
        <v>0</v>
      </c>
      <c r="W11" s="56">
        <v>18.311</v>
      </c>
      <c r="X11" s="56">
        <v>13.303</v>
      </c>
      <c r="Y11" s="56">
        <v>5.008</v>
      </c>
      <c r="Z11" s="59">
        <f>W11/B11*10000</f>
        <v>1488.69918699187</v>
      </c>
      <c r="AA11" s="72"/>
      <c r="AB11" s="73"/>
      <c r="AC11" s="73"/>
      <c r="AD11" s="74"/>
      <c r="AE11" s="74"/>
      <c r="AF11" s="74"/>
      <c r="AG11" s="74"/>
      <c r="AH11" s="74"/>
    </row>
    <row r="12" spans="1:34" s="2" customFormat="1" ht="18.75" customHeight="1">
      <c r="A12" s="25" t="s">
        <v>35</v>
      </c>
      <c r="B12" s="25">
        <v>62</v>
      </c>
      <c r="C12" s="25">
        <v>53</v>
      </c>
      <c r="D12" s="25">
        <v>0</v>
      </c>
      <c r="E12" s="25">
        <v>0</v>
      </c>
      <c r="F12" s="25">
        <v>4</v>
      </c>
      <c r="G12" s="25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10</v>
      </c>
      <c r="P12" s="25">
        <v>48</v>
      </c>
      <c r="Q12" s="25">
        <v>0</v>
      </c>
      <c r="R12" s="25">
        <v>32</v>
      </c>
      <c r="S12" s="57">
        <v>30.4214</v>
      </c>
      <c r="T12" s="57">
        <v>25.465</v>
      </c>
      <c r="U12" s="57">
        <v>4.9564</v>
      </c>
      <c r="V12" s="57">
        <v>0</v>
      </c>
      <c r="W12" s="57">
        <v>7.694</v>
      </c>
      <c r="X12" s="57">
        <v>6.442</v>
      </c>
      <c r="Y12" s="57">
        <v>1.252</v>
      </c>
      <c r="Z12" s="59">
        <f aca="true" t="shared" si="2" ref="Z11:Z22">W12/B12*10000</f>
        <v>1240.967741935484</v>
      </c>
      <c r="AA12" s="72"/>
      <c r="AB12" s="75"/>
      <c r="AC12" s="75"/>
      <c r="AD12" s="74"/>
      <c r="AE12" s="76"/>
      <c r="AF12" s="74"/>
      <c r="AG12" s="74"/>
      <c r="AH12" s="76"/>
    </row>
    <row r="13" spans="1:35" s="3" customFormat="1" ht="18.75" customHeight="1">
      <c r="A13" s="26" t="s">
        <v>36</v>
      </c>
      <c r="B13" s="27">
        <v>164</v>
      </c>
      <c r="C13" s="27">
        <v>11</v>
      </c>
      <c r="D13" s="27">
        <v>1</v>
      </c>
      <c r="E13" s="27">
        <v>0</v>
      </c>
      <c r="F13" s="27">
        <v>0</v>
      </c>
      <c r="G13" s="27">
        <v>4</v>
      </c>
      <c r="H13" s="27">
        <v>11</v>
      </c>
      <c r="I13" s="27">
        <v>67</v>
      </c>
      <c r="J13" s="27">
        <v>10</v>
      </c>
      <c r="K13" s="27">
        <v>0</v>
      </c>
      <c r="L13" s="27">
        <v>15</v>
      </c>
      <c r="M13" s="27">
        <v>17</v>
      </c>
      <c r="N13" s="27">
        <v>28</v>
      </c>
      <c r="O13" s="27">
        <v>19</v>
      </c>
      <c r="P13" s="28">
        <v>129</v>
      </c>
      <c r="Q13" s="27">
        <v>0</v>
      </c>
      <c r="R13" s="27">
        <v>39</v>
      </c>
      <c r="S13" s="58">
        <v>99.161</v>
      </c>
      <c r="T13" s="58">
        <v>72.982</v>
      </c>
      <c r="U13" s="58">
        <v>26.179</v>
      </c>
      <c r="V13" s="57">
        <v>0</v>
      </c>
      <c r="W13" s="58">
        <f>X13+Y13</f>
        <v>24.4926</v>
      </c>
      <c r="X13" s="58">
        <v>18.064</v>
      </c>
      <c r="Y13" s="58">
        <v>6.4286</v>
      </c>
      <c r="Z13" s="59">
        <f t="shared" si="2"/>
        <v>1493.4512195121952</v>
      </c>
      <c r="AA13" s="72"/>
      <c r="AB13" s="73"/>
      <c r="AC13" s="73"/>
      <c r="AD13" s="74"/>
      <c r="AE13" s="75"/>
      <c r="AF13" s="74"/>
      <c r="AG13" s="74"/>
      <c r="AH13" s="75"/>
      <c r="AI13" s="4"/>
    </row>
    <row r="14" spans="1:35" s="3" customFormat="1" ht="18.75" customHeight="1">
      <c r="A14" s="25" t="s">
        <v>37</v>
      </c>
      <c r="B14" s="26">
        <v>581</v>
      </c>
      <c r="C14" s="26">
        <v>12</v>
      </c>
      <c r="D14" s="26">
        <v>0</v>
      </c>
      <c r="E14" s="26">
        <v>0</v>
      </c>
      <c r="F14" s="26">
        <v>0</v>
      </c>
      <c r="G14" s="26">
        <v>1</v>
      </c>
      <c r="H14" s="26">
        <v>14</v>
      </c>
      <c r="I14" s="26">
        <v>319</v>
      </c>
      <c r="J14" s="26">
        <v>0</v>
      </c>
      <c r="K14" s="26">
        <v>0</v>
      </c>
      <c r="L14" s="26">
        <v>2</v>
      </c>
      <c r="M14" s="26">
        <v>44</v>
      </c>
      <c r="N14" s="26">
        <v>189</v>
      </c>
      <c r="O14" s="26">
        <v>113</v>
      </c>
      <c r="P14" s="26">
        <v>283</v>
      </c>
      <c r="Q14" s="26">
        <v>2</v>
      </c>
      <c r="R14" s="26">
        <v>400</v>
      </c>
      <c r="S14" s="59">
        <v>353.0432</v>
      </c>
      <c r="T14" s="59">
        <v>254.18</v>
      </c>
      <c r="U14" s="59">
        <v>98.8632</v>
      </c>
      <c r="V14" s="57">
        <v>0</v>
      </c>
      <c r="W14" s="26">
        <v>88.5052</v>
      </c>
      <c r="X14" s="60">
        <v>63.681</v>
      </c>
      <c r="Y14" s="26">
        <v>24.8242</v>
      </c>
      <c r="Z14" s="59">
        <f t="shared" si="2"/>
        <v>1523.3253012048192</v>
      </c>
      <c r="AA14" s="72"/>
      <c r="AB14" s="73"/>
      <c r="AC14" s="73"/>
      <c r="AD14" s="74"/>
      <c r="AE14" s="75"/>
      <c r="AF14" s="74"/>
      <c r="AG14" s="74"/>
      <c r="AH14" s="75"/>
      <c r="AI14" s="4"/>
    </row>
    <row r="15" spans="1:34" s="4" customFormat="1" ht="18.75" customHeight="1">
      <c r="A15" s="25" t="s">
        <v>38</v>
      </c>
      <c r="B15" s="25">
        <v>146</v>
      </c>
      <c r="C15" s="25">
        <v>59</v>
      </c>
      <c r="D15" s="25">
        <v>9</v>
      </c>
      <c r="E15" s="25">
        <v>6</v>
      </c>
      <c r="F15" s="25">
        <v>23</v>
      </c>
      <c r="G15" s="25">
        <v>2</v>
      </c>
      <c r="H15" s="25">
        <v>47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33</v>
      </c>
      <c r="P15" s="25">
        <v>95</v>
      </c>
      <c r="Q15" s="25">
        <v>1</v>
      </c>
      <c r="R15" s="25">
        <v>100</v>
      </c>
      <c r="S15" s="57">
        <f>T15+U15+V15</f>
        <v>94.3467</v>
      </c>
      <c r="T15" s="57">
        <v>68.9779</v>
      </c>
      <c r="U15" s="57">
        <v>25.3688</v>
      </c>
      <c r="V15" s="57">
        <v>0</v>
      </c>
      <c r="W15" s="57">
        <f>X15+Y15</f>
        <v>23.502000000000002</v>
      </c>
      <c r="X15" s="57">
        <f>(C15+D15+E15)*0.1073+(F15+G15+H15)*0.129</f>
        <v>17.2282</v>
      </c>
      <c r="Y15" s="57">
        <f>(C15*0.0172+F15*0.0206)+(D15*0.043+G15*0.0516)+(E15*0.0688+H15*0.0826)</f>
        <v>6.2738</v>
      </c>
      <c r="Z15" s="59">
        <f t="shared" si="2"/>
        <v>1609.7260273972604</v>
      </c>
      <c r="AA15" s="72"/>
      <c r="AB15" s="73"/>
      <c r="AC15" s="73"/>
      <c r="AD15" s="74"/>
      <c r="AE15" s="75"/>
      <c r="AF15" s="74"/>
      <c r="AG15" s="74"/>
      <c r="AH15" s="75"/>
    </row>
    <row r="16" spans="1:34" s="4" customFormat="1" ht="18.75" customHeight="1">
      <c r="A16" s="25" t="s">
        <v>39</v>
      </c>
      <c r="B16" s="25">
        <v>686</v>
      </c>
      <c r="C16" s="25">
        <v>111</v>
      </c>
      <c r="D16" s="25">
        <v>1</v>
      </c>
      <c r="E16" s="25">
        <v>1</v>
      </c>
      <c r="F16" s="25">
        <v>7</v>
      </c>
      <c r="G16" s="25">
        <v>56</v>
      </c>
      <c r="H16" s="25">
        <v>18</v>
      </c>
      <c r="I16" s="25">
        <v>350</v>
      </c>
      <c r="J16" s="25">
        <v>0</v>
      </c>
      <c r="K16" s="25">
        <v>0</v>
      </c>
      <c r="L16" s="25">
        <v>8</v>
      </c>
      <c r="M16" s="25">
        <v>82</v>
      </c>
      <c r="N16" s="25">
        <v>52</v>
      </c>
      <c r="O16" s="25">
        <v>101</v>
      </c>
      <c r="P16" s="25">
        <v>486</v>
      </c>
      <c r="Q16" s="25">
        <v>3</v>
      </c>
      <c r="R16" s="25">
        <v>268</v>
      </c>
      <c r="S16" s="25">
        <v>403.2968</v>
      </c>
      <c r="T16" s="28">
        <v>310.1306</v>
      </c>
      <c r="U16" s="28">
        <v>93.1662</v>
      </c>
      <c r="V16" s="57">
        <v>0</v>
      </c>
      <c r="W16" s="25">
        <v>101.7463</v>
      </c>
      <c r="X16" s="28">
        <v>78.2952</v>
      </c>
      <c r="Y16" s="28">
        <v>23.4511</v>
      </c>
      <c r="Z16" s="59">
        <f t="shared" si="2"/>
        <v>1483.18221574344</v>
      </c>
      <c r="AA16" s="72"/>
      <c r="AB16" s="75"/>
      <c r="AC16" s="75"/>
      <c r="AD16" s="74"/>
      <c r="AE16" s="75"/>
      <c r="AF16" s="74"/>
      <c r="AG16" s="74"/>
      <c r="AH16" s="75"/>
    </row>
    <row r="17" spans="1:34" s="1" customFormat="1" ht="18.75" customHeight="1">
      <c r="A17" s="28" t="s">
        <v>40</v>
      </c>
      <c r="B17" s="29">
        <v>1620</v>
      </c>
      <c r="C17" s="29">
        <v>11</v>
      </c>
      <c r="D17" s="29">
        <v>0</v>
      </c>
      <c r="E17" s="29">
        <v>0</v>
      </c>
      <c r="F17" s="29">
        <v>0</v>
      </c>
      <c r="G17" s="29">
        <v>3</v>
      </c>
      <c r="H17" s="29">
        <v>26</v>
      </c>
      <c r="I17" s="29">
        <v>1376</v>
      </c>
      <c r="J17" s="29">
        <v>25</v>
      </c>
      <c r="K17" s="29">
        <v>44</v>
      </c>
      <c r="L17" s="29">
        <v>16</v>
      </c>
      <c r="M17" s="29">
        <v>42</v>
      </c>
      <c r="N17" s="29">
        <v>77</v>
      </c>
      <c r="O17" s="29">
        <v>204</v>
      </c>
      <c r="P17" s="29">
        <v>1051</v>
      </c>
      <c r="Q17" s="29">
        <v>19</v>
      </c>
      <c r="R17" s="29">
        <v>869</v>
      </c>
      <c r="S17" s="61">
        <v>915.47</v>
      </c>
      <c r="T17" s="61">
        <v>672.4</v>
      </c>
      <c r="U17" s="61">
        <v>157.38</v>
      </c>
      <c r="V17" s="57">
        <v>85.69</v>
      </c>
      <c r="W17" s="61">
        <v>206.5762</v>
      </c>
      <c r="X17" s="61">
        <v>167.324</v>
      </c>
      <c r="Y17" s="61">
        <v>39.2522</v>
      </c>
      <c r="Z17" s="59">
        <f t="shared" si="2"/>
        <v>1275.1617283950618</v>
      </c>
      <c r="AA17" s="72"/>
      <c r="AB17" s="77"/>
      <c r="AC17" s="77"/>
      <c r="AD17" s="74"/>
      <c r="AE17" s="74"/>
      <c r="AF17" s="74"/>
      <c r="AG17" s="74"/>
      <c r="AH17" s="74"/>
    </row>
    <row r="18" spans="1:34" s="5" customFormat="1" ht="18.75" customHeight="1">
      <c r="A18" s="25" t="s">
        <v>41</v>
      </c>
      <c r="B18" s="30">
        <v>374</v>
      </c>
      <c r="C18" s="30">
        <v>6</v>
      </c>
      <c r="D18" s="30">
        <v>0</v>
      </c>
      <c r="E18" s="30">
        <v>3</v>
      </c>
      <c r="F18" s="30">
        <v>0</v>
      </c>
      <c r="G18" s="30">
        <v>0</v>
      </c>
      <c r="H18" s="30">
        <v>97</v>
      </c>
      <c r="I18" s="30">
        <v>213</v>
      </c>
      <c r="J18" s="30">
        <v>12</v>
      </c>
      <c r="K18" s="30">
        <v>25</v>
      </c>
      <c r="L18" s="30">
        <v>1</v>
      </c>
      <c r="M18" s="30">
        <v>3</v>
      </c>
      <c r="N18" s="30">
        <v>14</v>
      </c>
      <c r="O18" s="30">
        <v>66</v>
      </c>
      <c r="P18" s="30">
        <v>212</v>
      </c>
      <c r="Q18" s="30">
        <v>3</v>
      </c>
      <c r="R18" s="30">
        <v>214</v>
      </c>
      <c r="S18" s="62">
        <v>221.4072</v>
      </c>
      <c r="T18" s="62">
        <v>159.54899999999998</v>
      </c>
      <c r="U18" s="62">
        <v>61.8582</v>
      </c>
      <c r="V18" s="57">
        <v>0</v>
      </c>
      <c r="W18" s="62">
        <v>55.6272</v>
      </c>
      <c r="X18" s="62">
        <v>40.074</v>
      </c>
      <c r="Y18" s="62">
        <v>15.5532</v>
      </c>
      <c r="Z18" s="59">
        <f t="shared" si="2"/>
        <v>1487.3582887700534</v>
      </c>
      <c r="AA18" s="72"/>
      <c r="AB18" s="77"/>
      <c r="AC18" s="77"/>
      <c r="AD18" s="74"/>
      <c r="AE18" s="77"/>
      <c r="AF18" s="74"/>
      <c r="AG18" s="74"/>
      <c r="AH18" s="77"/>
    </row>
    <row r="19" spans="1:34" s="2" customFormat="1" ht="18.75" customHeight="1">
      <c r="A19" s="26" t="s">
        <v>42</v>
      </c>
      <c r="B19" s="29">
        <f>C19+E19+D19+F19+G19+H19+I19+J19+K19+L19+M19+N19</f>
        <v>546</v>
      </c>
      <c r="C19" s="29">
        <v>8</v>
      </c>
      <c r="D19" s="29">
        <v>0</v>
      </c>
      <c r="E19" s="29">
        <v>0</v>
      </c>
      <c r="F19" s="29">
        <v>6</v>
      </c>
      <c r="G19" s="29">
        <v>9</v>
      </c>
      <c r="H19" s="29">
        <v>14</v>
      </c>
      <c r="I19" s="29">
        <v>422</v>
      </c>
      <c r="J19" s="29">
        <v>4</v>
      </c>
      <c r="K19" s="29">
        <v>1</v>
      </c>
      <c r="L19" s="29">
        <v>12</v>
      </c>
      <c r="M19" s="29">
        <v>22</v>
      </c>
      <c r="N19" s="29">
        <v>48</v>
      </c>
      <c r="O19" s="29">
        <v>57</v>
      </c>
      <c r="P19" s="29">
        <v>408</v>
      </c>
      <c r="Q19" s="29">
        <v>5</v>
      </c>
      <c r="R19" s="29">
        <v>73</v>
      </c>
      <c r="S19" s="63">
        <f>T19+U19+V19</f>
        <v>247.5496</v>
      </c>
      <c r="T19" s="64">
        <v>194.4404</v>
      </c>
      <c r="U19" s="64">
        <v>53.1092</v>
      </c>
      <c r="V19" s="64">
        <v>0</v>
      </c>
      <c r="W19" s="64">
        <f>X19+Y19</f>
        <v>62.2003</v>
      </c>
      <c r="X19" s="64">
        <v>48.756</v>
      </c>
      <c r="Y19" s="64">
        <v>13.4443</v>
      </c>
      <c r="Z19" s="59">
        <f t="shared" si="2"/>
        <v>1139.1996336996338</v>
      </c>
      <c r="AA19" s="72"/>
      <c r="AB19" s="77"/>
      <c r="AC19" s="77"/>
      <c r="AD19" s="74"/>
      <c r="AE19" s="76"/>
      <c r="AF19" s="74"/>
      <c r="AG19" s="74"/>
      <c r="AH19" s="76"/>
    </row>
    <row r="20" spans="1:34" s="4" customFormat="1" ht="18.75" customHeight="1">
      <c r="A20" s="26" t="s">
        <v>43</v>
      </c>
      <c r="B20" s="29">
        <v>628</v>
      </c>
      <c r="C20" s="29">
        <v>2</v>
      </c>
      <c r="D20" s="29">
        <v>0</v>
      </c>
      <c r="E20" s="29">
        <v>0</v>
      </c>
      <c r="F20" s="29">
        <v>0</v>
      </c>
      <c r="G20" s="29">
        <v>0</v>
      </c>
      <c r="H20" s="29">
        <v>28</v>
      </c>
      <c r="I20" s="29">
        <v>461</v>
      </c>
      <c r="J20" s="29">
        <v>0</v>
      </c>
      <c r="K20" s="29">
        <v>0</v>
      </c>
      <c r="L20" s="29">
        <v>7</v>
      </c>
      <c r="M20" s="29">
        <v>25</v>
      </c>
      <c r="N20" s="29">
        <v>105</v>
      </c>
      <c r="O20" s="29">
        <v>41</v>
      </c>
      <c r="P20" s="29">
        <v>474</v>
      </c>
      <c r="Q20" s="29">
        <v>0</v>
      </c>
      <c r="R20" s="29">
        <v>263</v>
      </c>
      <c r="S20" s="61">
        <v>296.6769</v>
      </c>
      <c r="T20" s="61">
        <v>223.3978</v>
      </c>
      <c r="U20" s="61">
        <v>73.2791</v>
      </c>
      <c r="V20" s="61">
        <v>0</v>
      </c>
      <c r="W20" s="61">
        <v>75.3268</v>
      </c>
      <c r="X20" s="61">
        <v>56.720400000000005</v>
      </c>
      <c r="Y20" s="61">
        <v>18.6064</v>
      </c>
      <c r="Z20" s="59">
        <f t="shared" si="2"/>
        <v>1199.471337579618</v>
      </c>
      <c r="AA20" s="72"/>
      <c r="AB20" s="73"/>
      <c r="AC20" s="73"/>
      <c r="AD20" s="74"/>
      <c r="AE20" s="75"/>
      <c r="AF20" s="74"/>
      <c r="AG20" s="74"/>
      <c r="AH20" s="75"/>
    </row>
    <row r="21" spans="1:34" s="4" customFormat="1" ht="18.75" customHeight="1">
      <c r="A21" s="26" t="s">
        <v>44</v>
      </c>
      <c r="B21" s="28">
        <v>603</v>
      </c>
      <c r="C21" s="28">
        <v>10</v>
      </c>
      <c r="D21" s="28">
        <v>0</v>
      </c>
      <c r="E21" s="28">
        <v>0</v>
      </c>
      <c r="F21" s="28">
        <v>0</v>
      </c>
      <c r="G21" s="28">
        <v>0</v>
      </c>
      <c r="H21" s="28">
        <v>2</v>
      </c>
      <c r="I21" s="28">
        <v>513</v>
      </c>
      <c r="J21" s="28">
        <v>0</v>
      </c>
      <c r="K21" s="28">
        <v>0</v>
      </c>
      <c r="L21" s="28">
        <v>9</v>
      </c>
      <c r="M21" s="28">
        <v>24</v>
      </c>
      <c r="N21" s="28">
        <v>45</v>
      </c>
      <c r="O21" s="28">
        <v>39</v>
      </c>
      <c r="P21" s="28">
        <v>389</v>
      </c>
      <c r="Q21" s="28">
        <v>2</v>
      </c>
      <c r="R21" s="28">
        <v>255</v>
      </c>
      <c r="S21" s="57">
        <v>265.5622</v>
      </c>
      <c r="T21" s="57">
        <v>213.9886</v>
      </c>
      <c r="U21" s="57">
        <v>51.5736</v>
      </c>
      <c r="V21" s="57">
        <v>0</v>
      </c>
      <c r="W21" s="57">
        <v>66.1962</v>
      </c>
      <c r="X21" s="57">
        <v>53.287</v>
      </c>
      <c r="Y21" s="57">
        <v>12.9092</v>
      </c>
      <c r="Z21" s="59">
        <f t="shared" si="2"/>
        <v>1097.7810945273632</v>
      </c>
      <c r="AA21" s="72"/>
      <c r="AB21" s="73"/>
      <c r="AC21" s="73"/>
      <c r="AD21" s="74"/>
      <c r="AE21" s="75"/>
      <c r="AF21" s="74"/>
      <c r="AG21" s="74"/>
      <c r="AH21" s="75"/>
    </row>
    <row r="22" spans="1:34" s="4" customFormat="1" ht="34.5" customHeight="1">
      <c r="A22" s="25" t="s">
        <v>45</v>
      </c>
      <c r="B22" s="29">
        <f>I22+L22+M22+N22</f>
        <v>47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29</v>
      </c>
      <c r="J22" s="29">
        <v>0</v>
      </c>
      <c r="K22" s="29">
        <v>0</v>
      </c>
      <c r="L22" s="29">
        <v>3</v>
      </c>
      <c r="M22" s="29">
        <v>4</v>
      </c>
      <c r="N22" s="29">
        <v>11</v>
      </c>
      <c r="O22" s="29">
        <v>7</v>
      </c>
      <c r="P22" s="29">
        <v>31</v>
      </c>
      <c r="Q22" s="29">
        <v>0</v>
      </c>
      <c r="R22" s="29">
        <v>26</v>
      </c>
      <c r="S22" s="64">
        <f>T22+U22</f>
        <v>27.671000000000003</v>
      </c>
      <c r="T22" s="65">
        <f>15.624+X22</f>
        <v>20.731</v>
      </c>
      <c r="U22" s="65">
        <f>5.2644+Y22</f>
        <v>6.94</v>
      </c>
      <c r="V22" s="57">
        <v>0</v>
      </c>
      <c r="W22" s="64">
        <f>X22+Y22</f>
        <v>6.7826</v>
      </c>
      <c r="X22" s="65">
        <v>5.107</v>
      </c>
      <c r="Y22" s="65">
        <v>1.6756</v>
      </c>
      <c r="Z22" s="59">
        <f t="shared" si="2"/>
        <v>1443.1063829787236</v>
      </c>
      <c r="AA22" s="72"/>
      <c r="AB22" s="73"/>
      <c r="AC22" s="73"/>
      <c r="AD22" s="74"/>
      <c r="AE22" s="75"/>
      <c r="AF22" s="74"/>
      <c r="AG22" s="74"/>
      <c r="AH22" s="75"/>
    </row>
    <row r="23" spans="1:34" ht="32.2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66"/>
      <c r="T23" s="66"/>
      <c r="U23" s="66"/>
      <c r="V23" s="67"/>
      <c r="W23" s="68"/>
      <c r="X23" s="69"/>
      <c r="Y23" s="32"/>
      <c r="Z23" s="69"/>
      <c r="AA23" s="71"/>
      <c r="AB23" s="71"/>
      <c r="AC23" s="71"/>
      <c r="AD23" s="71"/>
      <c r="AE23" s="71"/>
      <c r="AF23" s="71"/>
      <c r="AG23" s="71"/>
      <c r="AH23" s="71"/>
    </row>
    <row r="24" spans="1:7" ht="14.25">
      <c r="A24" s="33"/>
      <c r="B24" s="34"/>
      <c r="C24" s="34"/>
      <c r="G24" s="35"/>
    </row>
    <row r="25" spans="1:26" ht="14.25">
      <c r="A25" s="36"/>
      <c r="B25" s="37"/>
      <c r="C25" s="3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Z25" s="8"/>
    </row>
    <row r="26" spans="1:26" ht="14.25">
      <c r="A26" s="8"/>
      <c r="B26" s="39"/>
      <c r="C26" s="4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S26" s="43"/>
      <c r="T26" s="34"/>
      <c r="U26" s="7"/>
      <c r="Z26" s="8"/>
    </row>
    <row r="27" spans="2:22" ht="14.25">
      <c r="B27" s="39"/>
      <c r="C27" s="40"/>
      <c r="N27" s="43"/>
      <c r="O27" s="34"/>
      <c r="S27" s="43"/>
      <c r="T27" s="34"/>
      <c r="U27" s="7"/>
      <c r="V27" s="7"/>
    </row>
    <row r="28" spans="2:22" ht="14.25">
      <c r="B28" s="39"/>
      <c r="C28" s="40"/>
      <c r="N28" s="43"/>
      <c r="O28" s="34"/>
      <c r="S28" s="43"/>
      <c r="T28" s="34"/>
      <c r="U28" s="7"/>
      <c r="V28" s="7"/>
    </row>
    <row r="29" spans="2:22" ht="14.25">
      <c r="B29" s="39"/>
      <c r="C29" s="40"/>
      <c r="N29" s="43"/>
      <c r="O29" s="34"/>
      <c r="S29" s="43"/>
      <c r="T29" s="34"/>
      <c r="U29" s="7"/>
      <c r="V29" s="7"/>
    </row>
    <row r="30" spans="2:22" ht="14.25">
      <c r="B30" s="39"/>
      <c r="C30" s="40"/>
      <c r="N30" s="43"/>
      <c r="O30" s="34"/>
      <c r="S30" s="43"/>
      <c r="T30" s="34"/>
      <c r="U30" s="7"/>
      <c r="V30" s="7"/>
    </row>
    <row r="31" spans="2:22" ht="14.25">
      <c r="B31" s="39"/>
      <c r="C31" s="40"/>
      <c r="N31" s="43"/>
      <c r="O31" s="34"/>
      <c r="S31" s="43"/>
      <c r="T31" s="34"/>
      <c r="U31" s="7"/>
      <c r="V31" s="7"/>
    </row>
    <row r="32" spans="2:22" ht="14.25">
      <c r="B32" s="39"/>
      <c r="C32" s="40"/>
      <c r="F32" s="41"/>
      <c r="N32" s="43"/>
      <c r="O32" s="34"/>
      <c r="S32" s="43"/>
      <c r="T32" s="34"/>
      <c r="U32" s="7"/>
      <c r="V32" s="7"/>
    </row>
    <row r="33" spans="2:22" ht="14.25">
      <c r="B33" s="39"/>
      <c r="C33" s="40"/>
      <c r="N33" s="43"/>
      <c r="O33" s="34"/>
      <c r="S33" s="43"/>
      <c r="T33" s="34"/>
      <c r="U33" s="7"/>
      <c r="V33" s="7"/>
    </row>
    <row r="34" spans="2:22" ht="14.25">
      <c r="B34" s="39"/>
      <c r="C34" s="40"/>
      <c r="N34" s="43"/>
      <c r="O34" s="34"/>
      <c r="S34" s="43"/>
      <c r="T34" s="34"/>
      <c r="U34" s="7"/>
      <c r="V34" s="7"/>
    </row>
    <row r="35" spans="2:22" ht="14.25">
      <c r="B35" s="39"/>
      <c r="C35" s="40"/>
      <c r="N35" s="43"/>
      <c r="O35" s="34"/>
      <c r="S35" s="43"/>
      <c r="T35" s="34"/>
      <c r="U35" s="7"/>
      <c r="V35" s="7"/>
    </row>
    <row r="36" spans="2:22" ht="14.25">
      <c r="B36" s="39"/>
      <c r="C36" s="40"/>
      <c r="N36" s="43"/>
      <c r="O36" s="34"/>
      <c r="S36" s="43"/>
      <c r="T36" s="34"/>
      <c r="U36" s="7"/>
      <c r="V36" s="7"/>
    </row>
    <row r="37" spans="2:22" ht="14.25">
      <c r="B37" s="39"/>
      <c r="C37" s="40"/>
      <c r="N37" s="43"/>
      <c r="O37" s="34"/>
      <c r="S37" s="43"/>
      <c r="T37" s="34"/>
      <c r="U37" s="7"/>
      <c r="V37" s="7"/>
    </row>
    <row r="38" spans="2:22" ht="14.25">
      <c r="B38" s="42"/>
      <c r="N38" s="34"/>
      <c r="O38" s="34"/>
      <c r="S38" s="43"/>
      <c r="T38" s="34"/>
      <c r="U38" s="7"/>
      <c r="V38" s="7"/>
    </row>
    <row r="39" spans="19:22" ht="14.25">
      <c r="S39" s="43"/>
      <c r="T39" s="34"/>
      <c r="U39" s="7"/>
      <c r="V39" s="7"/>
    </row>
    <row r="40" spans="19:22" ht="14.25">
      <c r="S40" s="7"/>
      <c r="T40" s="7"/>
      <c r="U40" s="7"/>
      <c r="V40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2019-06-12T09:14:54Z</cp:lastPrinted>
  <dcterms:created xsi:type="dcterms:W3CDTF">2009-06-03T00:23:15Z</dcterms:created>
  <dcterms:modified xsi:type="dcterms:W3CDTF">2021-05-11T01:49:45Z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ubyTemplate">
    <vt:lpwstr>11</vt:lpwstr>
  </property>
  <property fmtid="{D5CDD505-2E9C-101B-9397-08002B2CF9AE}" pid="5" name="I">
    <vt:lpwstr>C6A65BBEC10A43449DDC7EC528D61B7A</vt:lpwstr>
  </property>
</Properties>
</file>